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ranz\Dropbox\Privat\Web\tabstr\2-Datenanalyse\CAGR\"/>
    </mc:Choice>
  </mc:AlternateContent>
  <bookViews>
    <workbookView xWindow="0" yWindow="0" windowWidth="20625" windowHeight="11340"/>
  </bookViews>
  <sheets>
    <sheet name="Beispiel 1" sheetId="1" r:id="rId1"/>
    <sheet name="Beispiel 2" sheetId="2" r:id="rId2"/>
    <sheet name="Beispiel 3" sheetId="3" r:id="rId3"/>
    <sheet name="Beispiel 4" sheetId="4" r:id="rId4"/>
    <sheet name="Beispiel 5" sheetId="5" r:id="rId5"/>
    <sheet name="Bonus - Forecast mit CAGR" sheetId="6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6" l="1"/>
  <c r="F8" i="6"/>
  <c r="F7" i="6"/>
  <c r="F10" i="5"/>
  <c r="F11" i="5" s="1"/>
  <c r="F9" i="5"/>
  <c r="F12" i="5" s="1"/>
  <c r="F8" i="5"/>
  <c r="F7" i="5"/>
  <c r="F9" i="4"/>
  <c r="F8" i="4"/>
  <c r="F7" i="4"/>
  <c r="F9" i="3"/>
  <c r="F8" i="3"/>
  <c r="F7" i="3"/>
  <c r="F9" i="2"/>
  <c r="F11" i="2" s="1"/>
  <c r="F8" i="2"/>
  <c r="F7" i="2"/>
  <c r="F9" i="1"/>
  <c r="F11" i="1" s="1"/>
  <c r="F8" i="1"/>
  <c r="F7" i="1"/>
  <c r="E39" i="6"/>
  <c r="E56" i="6"/>
  <c r="E45" i="6"/>
  <c r="E61" i="6"/>
  <c r="E54" i="6"/>
  <c r="E47" i="6"/>
  <c r="E63" i="6"/>
  <c r="G12" i="5"/>
  <c r="G11" i="1"/>
  <c r="G10" i="5"/>
  <c r="G11" i="5"/>
  <c r="G9" i="1"/>
  <c r="G8" i="6"/>
  <c r="G7" i="2"/>
  <c r="E40" i="6"/>
  <c r="E57" i="6"/>
  <c r="E43" i="6"/>
  <c r="G11" i="2"/>
  <c r="G9" i="2"/>
  <c r="E44" i="6"/>
  <c r="E60" i="6"/>
  <c r="E49" i="6"/>
  <c r="E42" i="6"/>
  <c r="E58" i="6"/>
  <c r="E51" i="6"/>
  <c r="G7" i="4"/>
  <c r="G8" i="5"/>
  <c r="G18" i="6"/>
  <c r="G7" i="3"/>
  <c r="G9" i="3"/>
  <c r="G16" i="6"/>
  <c r="G8" i="3"/>
  <c r="G16" i="5"/>
  <c r="E52" i="6"/>
  <c r="E50" i="6"/>
  <c r="G7" i="5"/>
  <c r="G7" i="6"/>
  <c r="G8" i="1"/>
  <c r="E48" i="6"/>
  <c r="E64" i="6"/>
  <c r="E53" i="6"/>
  <c r="E46" i="6"/>
  <c r="E62" i="6"/>
  <c r="E55" i="6"/>
  <c r="G9" i="5"/>
  <c r="G11" i="4"/>
  <c r="G14" i="5"/>
  <c r="G11" i="3"/>
  <c r="G9" i="4"/>
  <c r="G8" i="4"/>
  <c r="G8" i="2"/>
  <c r="G9" i="6"/>
  <c r="E41" i="6"/>
  <c r="E59" i="6"/>
  <c r="G11" i="6"/>
  <c r="G7" i="1"/>
  <c r="F16" i="6" l="1"/>
  <c r="F11" i="6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F16" i="5"/>
  <c r="F14" i="5"/>
  <c r="F11" i="4"/>
  <c r="F11" i="3"/>
  <c r="F18" i="6" l="1"/>
</calcChain>
</file>

<file path=xl/sharedStrings.xml><?xml version="1.0" encoding="utf-8"?>
<sst xmlns="http://schemas.openxmlformats.org/spreadsheetml/2006/main" count="101" uniqueCount="44">
  <si>
    <t>Weltbevölkerung von 1950 bis 2019</t>
  </si>
  <si>
    <t>(in Milliarden)</t>
  </si>
  <si>
    <t>Jahr</t>
  </si>
  <si>
    <t>Methode 1: CAGR direkt per Hand in Excel berechnen</t>
  </si>
  <si>
    <t>Endwert</t>
  </si>
  <si>
    <t>Startwert</t>
  </si>
  <si>
    <t>Anzahl Perioden</t>
  </si>
  <si>
    <t>CAGR</t>
  </si>
  <si>
    <t>Quelle:</t>
  </si>
  <si>
    <t>https://www.un.org/en/development/desa/population/index.asp</t>
  </si>
  <si>
    <t>Entwicklung der Dividendenzahlungen der DAX-Unternehmen in den Jahren von 2003 bis 2019</t>
  </si>
  <si>
    <t>(in Milliarden Euro)</t>
  </si>
  <si>
    <t>Dividenden</t>
  </si>
  <si>
    <t>Methode 2: CAGR mit der Potenz-Funktion in Excel berechnen</t>
  </si>
  <si>
    <t>https://de.statista.com/statistik/daten/studie/4761/umfrage/dividendenzahlungen-der-dax-unternehmen/</t>
  </si>
  <si>
    <t xml:space="preserve">Durchschnittseinkommen </t>
  </si>
  <si>
    <t>Methode 3: CAGR mit der Zins-Funktion in Excel berechnen</t>
  </si>
  <si>
    <t>https://de.statista.com/statistik/daten/studie/164047/umfrage/jahresarbeitslohn-in-deutschland-seit-1960/</t>
  </si>
  <si>
    <t>Bruttoinlandsprodukt (BIP) in Deutschland von 2000 bis 2019</t>
  </si>
  <si>
    <t>Methode 4: Mein Tipp – CAGR mit der Zsatzinvest-Funktion in Excel berechnen</t>
  </si>
  <si>
    <t>https://www.destatis.de/DE/Themen/Wirtschaft/Volkswirtschaftliche-Gesamtrechnungen-Inlandsprodukt/Tabellen/bip-bubbles.html</t>
  </si>
  <si>
    <t>CAGR deines Portfolios berechnen</t>
  </si>
  <si>
    <t>Datum</t>
  </si>
  <si>
    <t>Portfoliowert</t>
  </si>
  <si>
    <t>CAGR mit genauen Datumswerten: Unterjährige Entwicklung exakt berechnen</t>
  </si>
  <si>
    <t>Anzahl kompletter Jahre</t>
  </si>
  <si>
    <t>Verbleibende Tage</t>
  </si>
  <si>
    <t>In Jahre konvertiert</t>
  </si>
  <si>
    <t>CAGR (Methode 1)</t>
  </si>
  <si>
    <t>CAGR (Methode 4)</t>
  </si>
  <si>
    <t>Forecast mit CAGR: Wann hat der DAX 100.000 Punkte?</t>
  </si>
  <si>
    <t>Schritt 1: CAGR berechnen</t>
  </si>
  <si>
    <t>Startwert (1987)</t>
  </si>
  <si>
    <t>Endwert (2019)</t>
  </si>
  <si>
    <t>Schritt 2: DAX mit 8,41% Rendite weiterrechnen</t>
  </si>
  <si>
    <t>Endwert (2045)</t>
  </si>
  <si>
    <t>https://de.wikipedia.org/wiki/DAX#J%C3%A4hrliche_Entwicklung</t>
  </si>
  <si>
    <t>Forecast</t>
  </si>
  <si>
    <t>Weltbevölkerung</t>
  </si>
  <si>
    <t>© tabstr.de</t>
  </si>
  <si>
    <t>Durchschnittseinkommen (durchschnittlicher Brutto-Jahresarbeitslohn)</t>
  </si>
  <si>
    <t>je ledigem Arbeitnehmer ohne Kinder in Deutschland von 2000 bis 2018</t>
  </si>
  <si>
    <t>BIP</t>
  </si>
  <si>
    <t>Schlussstand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</si>
</sst>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\ &quot;€&quot;"/>
    <numFmt numFmtId="166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11"/>
      <color rgb="FF4472C4"/>
      <name val="Open Sans"/>
      <family val="2"/>
    </font>
    <font>
      <u/>
      <sz val="11"/>
      <color theme="10"/>
      <name val="Open Sans"/>
      <family val="2"/>
    </font>
    <font>
      <b/>
      <sz val="11"/>
      <color theme="0"/>
      <name val="Open Sans"/>
      <family val="2"/>
    </font>
    <font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5599FF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/>
    <xf numFmtId="10" fontId="2" fillId="0" borderId="3" xfId="0" applyNumberFormat="1" applyFont="1" applyBorder="1"/>
    <xf numFmtId="0" fontId="5" fillId="0" borderId="0" xfId="1" applyFont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6" fillId="2" borderId="1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0" fontId="3" fillId="0" borderId="0" xfId="0" applyNumberFormat="1" applyFont="1"/>
    <xf numFmtId="0" fontId="6" fillId="2" borderId="0" xfId="0" applyFont="1" applyFill="1" applyBorder="1" applyAlignment="1">
      <alignment horizontal="left"/>
    </xf>
    <xf numFmtId="165" fontId="3" fillId="3" borderId="4" xfId="0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6" fontId="3" fillId="0" borderId="0" xfId="0" applyNumberFormat="1" applyFont="1"/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3" xfId="0" applyNumberFormat="1" applyFont="1" applyBorder="1"/>
    <xf numFmtId="164" fontId="3" fillId="0" borderId="0" xfId="0" applyNumberFormat="1" applyFont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3" fillId="0" borderId="0" xfId="0" applyFont="1" applyAlignment="1">
      <alignment horizontal="right" indent="2"/>
    </xf>
    <xf numFmtId="164" fontId="3" fillId="3" borderId="4" xfId="0" applyNumberFormat="1" applyFont="1" applyFill="1" applyBorder="1" applyAlignment="1">
      <alignment horizontal="right"/>
    </xf>
    <xf numFmtId="10" fontId="2" fillId="3" borderId="3" xfId="0" applyNumberFormat="1" applyFont="1" applyFill="1" applyBorder="1" applyAlignment="1">
      <alignment horizontal="right" indent="2"/>
    </xf>
    <xf numFmtId="0" fontId="7" fillId="0" borderId="0" xfId="0" applyFont="1" applyAlignment="1">
      <alignment horizontal="center"/>
    </xf>
  </cellXfs>
  <cellStyles count="2">
    <cellStyle name="Hyperlink" xfId="1"/>
    <cellStyle name="Standard" xfId="0" builtinId="0"/>
  </cellStyles>
  <dxfs count="0"/>
  <tableStyles count="0" defaultTableStyle="TableStyleMedium2" defaultPivotStyle="PivotStyleMedium9"/>
  <colors>
    <mruColors>
      <color rgb="FF55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.org/en/development/desa/population/index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e.statista.com/statistik/daten/studie/4761/umfrage/dividendenzahlungen-der-dax-unternehme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e.statista.com/statistik/daten/studie/164047/umfrage/jahresarbeitslohn-in-deutschland-seit-1960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estatis.de/DE/Themen/Wirtschaft/Volkswirtschaftliche-Gesamtrechnungen-Inlandsprodukt/Tabellen/bip-bubbles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e.wikipedia.org/wiki/DA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tabSelected="1" zoomScaleNormal="100" workbookViewId="0">
      <selection activeCell="F11" sqref="F11"/>
    </sheetView>
  </sheetViews>
  <sheetFormatPr baseColWidth="10" defaultColWidth="9.140625" defaultRowHeight="16.5" x14ac:dyDescent="0.3"/>
  <cols>
    <col min="1" max="1" width="4.28515625" style="2" customWidth="1"/>
    <col min="2" max="2" width="9.5703125" style="2" customWidth="1"/>
    <col min="3" max="3" width="20.42578125" style="2" customWidth="1"/>
    <col min="4" max="4" width="4.28515625" style="2" customWidth="1"/>
    <col min="5" max="5" width="17.140625" style="2" customWidth="1"/>
    <col min="6" max="6" width="9.140625" style="2"/>
    <col min="7" max="7" width="9.140625" style="3"/>
    <col min="8" max="16384" width="9.140625" style="2"/>
  </cols>
  <sheetData>
    <row r="2" spans="2:10" x14ac:dyDescent="0.3">
      <c r="B2" s="1" t="s">
        <v>0</v>
      </c>
    </row>
    <row r="3" spans="2:10" x14ac:dyDescent="0.3">
      <c r="B3" s="1" t="s">
        <v>1</v>
      </c>
    </row>
    <row r="5" spans="2:10" x14ac:dyDescent="0.3">
      <c r="B5" s="10" t="s">
        <v>2</v>
      </c>
      <c r="C5" s="10" t="s">
        <v>38</v>
      </c>
      <c r="E5" s="9" t="s">
        <v>3</v>
      </c>
      <c r="F5" s="11"/>
      <c r="G5" s="12"/>
      <c r="H5" s="11"/>
      <c r="I5" s="11"/>
      <c r="J5" s="11"/>
    </row>
    <row r="6" spans="2:10" x14ac:dyDescent="0.3">
      <c r="B6" s="14">
        <v>2019</v>
      </c>
      <c r="C6" s="14">
        <v>7.71</v>
      </c>
    </row>
    <row r="7" spans="2:10" x14ac:dyDescent="0.3">
      <c r="B7" s="4">
        <v>2017</v>
      </c>
      <c r="C7" s="4">
        <v>7.55</v>
      </c>
      <c r="E7" s="2" t="s">
        <v>4</v>
      </c>
      <c r="F7" s="2">
        <f>C6</f>
        <v>7.71</v>
      </c>
      <c r="G7" s="3" t="str">
        <f t="shared" ref="G7:G9" ca="1" si="0">_xlfn.FORMULATEXT(F7)</f>
        <v>=C6</v>
      </c>
    </row>
    <row r="8" spans="2:10" x14ac:dyDescent="0.3">
      <c r="B8" s="4">
        <v>2015</v>
      </c>
      <c r="C8" s="4">
        <v>7.35</v>
      </c>
      <c r="E8" s="2" t="s">
        <v>5</v>
      </c>
      <c r="F8" s="2">
        <f>C21</f>
        <v>2.5299999999999998</v>
      </c>
      <c r="G8" s="3" t="str">
        <f t="shared" ca="1" si="0"/>
        <v>=C21</v>
      </c>
    </row>
    <row r="9" spans="2:10" x14ac:dyDescent="0.3">
      <c r="B9" s="4">
        <v>2010</v>
      </c>
      <c r="C9" s="4">
        <v>6.92</v>
      </c>
      <c r="E9" s="2" t="s">
        <v>6</v>
      </c>
      <c r="F9" s="2">
        <f>B6-B21</f>
        <v>69</v>
      </c>
      <c r="G9" s="3" t="str">
        <f t="shared" ca="1" si="0"/>
        <v>=B6-B21</v>
      </c>
    </row>
    <row r="10" spans="2:10" x14ac:dyDescent="0.3">
      <c r="B10" s="4">
        <v>2005</v>
      </c>
      <c r="C10" s="4">
        <v>6.51</v>
      </c>
    </row>
    <row r="11" spans="2:10" x14ac:dyDescent="0.3">
      <c r="B11" s="4">
        <v>2000</v>
      </c>
      <c r="C11" s="4">
        <v>6.13</v>
      </c>
      <c r="E11" s="5" t="s">
        <v>7</v>
      </c>
      <c r="F11" s="6">
        <f>(C6/C21)^(1/F9)-1</f>
        <v>1.6280363280680499E-2</v>
      </c>
      <c r="G11" s="3" t="str">
        <f ca="1">_xlfn.FORMULATEXT(F11)</f>
        <v>=(C6/C21)^(1/F9)-1</v>
      </c>
    </row>
    <row r="12" spans="2:10" x14ac:dyDescent="0.3">
      <c r="B12" s="4">
        <v>1995</v>
      </c>
      <c r="C12" s="4">
        <v>5.74</v>
      </c>
    </row>
    <row r="13" spans="2:10" x14ac:dyDescent="0.3">
      <c r="B13" s="4">
        <v>1990</v>
      </c>
      <c r="C13" s="4">
        <v>5.32</v>
      </c>
    </row>
    <row r="14" spans="2:10" x14ac:dyDescent="0.3">
      <c r="B14" s="4">
        <v>1985</v>
      </c>
      <c r="C14" s="4">
        <v>4.8600000000000003</v>
      </c>
    </row>
    <row r="15" spans="2:10" x14ac:dyDescent="0.3">
      <c r="B15" s="4">
        <v>1980</v>
      </c>
      <c r="C15" s="4">
        <v>4.45</v>
      </c>
    </row>
    <row r="16" spans="2:10" x14ac:dyDescent="0.3">
      <c r="B16" s="4">
        <v>1975</v>
      </c>
      <c r="C16" s="4">
        <v>4.07</v>
      </c>
    </row>
    <row r="17" spans="2:10" x14ac:dyDescent="0.3">
      <c r="B17" s="4">
        <v>1970</v>
      </c>
      <c r="C17" s="4">
        <v>3.69</v>
      </c>
    </row>
    <row r="18" spans="2:10" x14ac:dyDescent="0.3">
      <c r="B18" s="4">
        <v>1965</v>
      </c>
      <c r="C18" s="4">
        <v>3.33</v>
      </c>
    </row>
    <row r="19" spans="2:10" x14ac:dyDescent="0.3">
      <c r="B19" s="4">
        <v>1960</v>
      </c>
      <c r="C19" s="4">
        <v>3.03</v>
      </c>
    </row>
    <row r="20" spans="2:10" x14ac:dyDescent="0.3">
      <c r="B20" s="4">
        <v>1955</v>
      </c>
      <c r="C20" s="4">
        <v>2.76</v>
      </c>
    </row>
    <row r="21" spans="2:10" x14ac:dyDescent="0.3">
      <c r="B21" s="14">
        <v>1950</v>
      </c>
      <c r="C21" s="14">
        <v>2.5299999999999998</v>
      </c>
      <c r="I21" s="34" t="s">
        <v>39</v>
      </c>
      <c r="J21" s="34"/>
    </row>
    <row r="24" spans="2:10" x14ac:dyDescent="0.3">
      <c r="B24" s="2" t="s">
        <v>8</v>
      </c>
      <c r="C24" s="7" t="s">
        <v>9</v>
      </c>
    </row>
  </sheetData>
  <mergeCells count="1">
    <mergeCell ref="I21:J21"/>
  </mergeCells>
  <hyperlinks>
    <hyperlink ref="C2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zoomScaleNormal="100" workbookViewId="0">
      <selection activeCell="F11" sqref="F11"/>
    </sheetView>
  </sheetViews>
  <sheetFormatPr baseColWidth="10" defaultColWidth="9.140625" defaultRowHeight="16.5" x14ac:dyDescent="0.3"/>
  <cols>
    <col min="1" max="1" width="4.28515625" style="2" customWidth="1"/>
    <col min="2" max="2" width="9.140625" style="2"/>
    <col min="3" max="3" width="13.5703125" style="2" customWidth="1"/>
    <col min="4" max="4" width="4.28515625" style="2" customWidth="1"/>
    <col min="5" max="5" width="17" style="2" customWidth="1"/>
    <col min="6" max="6" width="9.140625" style="2"/>
    <col min="7" max="7" width="9.140625" style="3"/>
    <col min="8" max="16384" width="9.140625" style="2"/>
  </cols>
  <sheetData>
    <row r="2" spans="2:11" x14ac:dyDescent="0.3">
      <c r="B2" s="1" t="s">
        <v>10</v>
      </c>
    </row>
    <row r="3" spans="2:11" x14ac:dyDescent="0.3">
      <c r="B3" s="1" t="s">
        <v>11</v>
      </c>
    </row>
    <row r="5" spans="2:11" x14ac:dyDescent="0.3">
      <c r="B5" s="10" t="s">
        <v>2</v>
      </c>
      <c r="C5" s="10" t="s">
        <v>12</v>
      </c>
      <c r="E5" s="13" t="s">
        <v>13</v>
      </c>
      <c r="F5" s="8"/>
      <c r="G5" s="8"/>
      <c r="H5" s="8"/>
      <c r="I5" s="8"/>
      <c r="J5" s="8"/>
      <c r="K5" s="13"/>
    </row>
    <row r="6" spans="2:11" x14ac:dyDescent="0.3">
      <c r="B6" s="14">
        <v>2019</v>
      </c>
      <c r="C6" s="14">
        <v>38.6</v>
      </c>
    </row>
    <row r="7" spans="2:11" x14ac:dyDescent="0.3">
      <c r="B7" s="4">
        <v>2018</v>
      </c>
      <c r="C7" s="4">
        <v>36.5</v>
      </c>
      <c r="E7" s="2" t="s">
        <v>4</v>
      </c>
      <c r="F7" s="2">
        <f>C6</f>
        <v>38.6</v>
      </c>
      <c r="G7" s="3" t="str">
        <f t="shared" ref="G7:G9" ca="1" si="0">_xlfn.FORMULATEXT(F7)</f>
        <v>=C6</v>
      </c>
    </row>
    <row r="8" spans="2:11" x14ac:dyDescent="0.3">
      <c r="B8" s="4">
        <v>2017</v>
      </c>
      <c r="C8" s="4">
        <v>32.1</v>
      </c>
      <c r="E8" s="2" t="s">
        <v>5</v>
      </c>
      <c r="F8" s="2">
        <f>C22</f>
        <v>10.3</v>
      </c>
      <c r="G8" s="3" t="str">
        <f t="shared" ca="1" si="0"/>
        <v>=C22</v>
      </c>
    </row>
    <row r="9" spans="2:11" x14ac:dyDescent="0.3">
      <c r="B9" s="4">
        <v>2016</v>
      </c>
      <c r="C9" s="4">
        <v>29.7</v>
      </c>
      <c r="E9" s="2" t="s">
        <v>6</v>
      </c>
      <c r="F9" s="2">
        <f>B6-B22</f>
        <v>16</v>
      </c>
      <c r="G9" s="3" t="str">
        <f t="shared" ca="1" si="0"/>
        <v>=B6-B22</v>
      </c>
    </row>
    <row r="10" spans="2:11" x14ac:dyDescent="0.3">
      <c r="B10" s="4">
        <v>2015</v>
      </c>
      <c r="C10" s="4">
        <v>30.1</v>
      </c>
    </row>
    <row r="11" spans="2:11" x14ac:dyDescent="0.3">
      <c r="B11" s="4">
        <v>2014</v>
      </c>
      <c r="C11" s="4">
        <v>27.2</v>
      </c>
      <c r="E11" s="5" t="s">
        <v>7</v>
      </c>
      <c r="F11" s="6">
        <f>POWER((C6/C22),(1/F9))-1</f>
        <v>8.6073907329339061E-2</v>
      </c>
      <c r="G11" s="3" t="str">
        <f ca="1">_xlfn.FORMULATEXT(F11)</f>
        <v>=POTENZ((C6/C22);(1/F9))-1</v>
      </c>
    </row>
    <row r="12" spans="2:11" x14ac:dyDescent="0.3">
      <c r="B12" s="4">
        <v>2013</v>
      </c>
      <c r="C12" s="4">
        <v>28</v>
      </c>
    </row>
    <row r="13" spans="2:11" x14ac:dyDescent="0.3">
      <c r="B13" s="4">
        <v>2012</v>
      </c>
      <c r="C13" s="4">
        <v>27.4</v>
      </c>
    </row>
    <row r="14" spans="2:11" x14ac:dyDescent="0.3">
      <c r="B14" s="4">
        <v>2011</v>
      </c>
      <c r="C14" s="4">
        <v>26</v>
      </c>
    </row>
    <row r="15" spans="2:11" x14ac:dyDescent="0.3">
      <c r="B15" s="4">
        <v>2010</v>
      </c>
      <c r="C15" s="4">
        <v>20.5</v>
      </c>
    </row>
    <row r="16" spans="2:11" x14ac:dyDescent="0.3">
      <c r="B16" s="4">
        <v>2009</v>
      </c>
      <c r="C16" s="4">
        <v>22.1</v>
      </c>
    </row>
    <row r="17" spans="2:11" x14ac:dyDescent="0.3">
      <c r="B17" s="4">
        <v>2008</v>
      </c>
      <c r="C17" s="4">
        <v>28.3</v>
      </c>
    </row>
    <row r="18" spans="2:11" x14ac:dyDescent="0.3">
      <c r="B18" s="4">
        <v>2007</v>
      </c>
      <c r="C18" s="4">
        <v>23.5</v>
      </c>
    </row>
    <row r="19" spans="2:11" x14ac:dyDescent="0.3">
      <c r="B19" s="4">
        <v>2006</v>
      </c>
      <c r="C19" s="4">
        <v>21.4</v>
      </c>
    </row>
    <row r="20" spans="2:11" x14ac:dyDescent="0.3">
      <c r="B20" s="4">
        <v>2005</v>
      </c>
      <c r="C20" s="4">
        <v>15.2</v>
      </c>
    </row>
    <row r="21" spans="2:11" x14ac:dyDescent="0.3">
      <c r="B21" s="4">
        <v>2004</v>
      </c>
      <c r="C21" s="4">
        <v>10.8</v>
      </c>
    </row>
    <row r="22" spans="2:11" x14ac:dyDescent="0.3">
      <c r="B22" s="14">
        <v>2003</v>
      </c>
      <c r="C22" s="14">
        <v>10.3</v>
      </c>
      <c r="J22" s="34" t="s">
        <v>39</v>
      </c>
      <c r="K22" s="34"/>
    </row>
    <row r="25" spans="2:11" x14ac:dyDescent="0.3">
      <c r="B25" s="2" t="s">
        <v>8</v>
      </c>
      <c r="C25" s="7" t="s">
        <v>14</v>
      </c>
    </row>
  </sheetData>
  <mergeCells count="1">
    <mergeCell ref="J22:K22"/>
  </mergeCells>
  <hyperlinks>
    <hyperlink ref="C25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zoomScaleNormal="100" workbookViewId="0">
      <selection activeCell="F11" sqref="F11"/>
    </sheetView>
  </sheetViews>
  <sheetFormatPr baseColWidth="10" defaultColWidth="9.140625" defaultRowHeight="16.5" x14ac:dyDescent="0.3"/>
  <cols>
    <col min="1" max="1" width="4.28515625" style="2" customWidth="1"/>
    <col min="2" max="2" width="9.7109375" style="2" customWidth="1"/>
    <col min="3" max="3" width="30.85546875" style="2" customWidth="1"/>
    <col min="4" max="4" width="4.28515625" style="2" customWidth="1"/>
    <col min="5" max="5" width="17.42578125" style="2" customWidth="1"/>
    <col min="6" max="6" width="10.140625" style="2" bestFit="1" customWidth="1"/>
    <col min="7" max="7" width="9.140625" style="3"/>
    <col min="8" max="16384" width="9.140625" style="2"/>
  </cols>
  <sheetData>
    <row r="2" spans="2:11" x14ac:dyDescent="0.3">
      <c r="B2" s="1" t="s">
        <v>40</v>
      </c>
    </row>
    <row r="3" spans="2:11" x14ac:dyDescent="0.3">
      <c r="B3" s="1" t="s">
        <v>41</v>
      </c>
    </row>
    <row r="5" spans="2:11" x14ac:dyDescent="0.3">
      <c r="B5" s="10" t="s">
        <v>2</v>
      </c>
      <c r="C5" s="10" t="s">
        <v>15</v>
      </c>
      <c r="E5" s="18" t="s">
        <v>16</v>
      </c>
      <c r="F5" s="18"/>
      <c r="G5" s="18"/>
      <c r="H5" s="18"/>
      <c r="I5" s="18"/>
      <c r="J5" s="18"/>
      <c r="K5" s="18"/>
    </row>
    <row r="6" spans="2:11" x14ac:dyDescent="0.3">
      <c r="B6" s="14">
        <v>2018</v>
      </c>
      <c r="C6" s="19">
        <v>35189</v>
      </c>
    </row>
    <row r="7" spans="2:11" x14ac:dyDescent="0.3">
      <c r="B7" s="4">
        <v>2017</v>
      </c>
      <c r="C7" s="15">
        <v>34199</v>
      </c>
      <c r="E7" s="2" t="s">
        <v>4</v>
      </c>
      <c r="F7" s="16">
        <f>C6</f>
        <v>35189</v>
      </c>
      <c r="G7" s="3" t="str">
        <f t="shared" ref="G7:G8" ca="1" si="0">_xlfn.FORMULATEXT(F7)</f>
        <v>=C6</v>
      </c>
    </row>
    <row r="8" spans="2:11" x14ac:dyDescent="0.3">
      <c r="B8" s="4">
        <v>2016</v>
      </c>
      <c r="C8" s="15">
        <v>33396</v>
      </c>
      <c r="E8" s="2" t="s">
        <v>5</v>
      </c>
      <c r="F8" s="16">
        <f>C24</f>
        <v>25479</v>
      </c>
      <c r="G8" s="3" t="str">
        <f t="shared" ca="1" si="0"/>
        <v>=C24</v>
      </c>
    </row>
    <row r="9" spans="2:11" x14ac:dyDescent="0.3">
      <c r="B9" s="4">
        <v>2015</v>
      </c>
      <c r="C9" s="15">
        <v>32486</v>
      </c>
      <c r="E9" s="2" t="s">
        <v>6</v>
      </c>
      <c r="F9" s="2">
        <f>B6-B24</f>
        <v>18</v>
      </c>
      <c r="G9" s="3" t="str">
        <f ca="1">_xlfn.FORMULATEXT(F9)</f>
        <v>=B6-B24</v>
      </c>
    </row>
    <row r="10" spans="2:11" x14ac:dyDescent="0.3">
      <c r="B10" s="4">
        <v>2014</v>
      </c>
      <c r="C10" s="15">
        <v>31600</v>
      </c>
    </row>
    <row r="11" spans="2:11" x14ac:dyDescent="0.3">
      <c r="B11" s="4">
        <v>2013</v>
      </c>
      <c r="C11" s="15">
        <v>31089</v>
      </c>
      <c r="E11" s="5" t="s">
        <v>7</v>
      </c>
      <c r="F11" s="6">
        <f>RATE(F9,,-F8,F7)</f>
        <v>1.809956662555201E-2</v>
      </c>
      <c r="G11" s="3" t="str">
        <f ca="1">_xlfn.FORMULATEXT(F11)</f>
        <v>=ZINS(F9;;-F8;F7)</v>
      </c>
    </row>
    <row r="12" spans="2:11" x14ac:dyDescent="0.3">
      <c r="B12" s="4">
        <v>2012</v>
      </c>
      <c r="C12" s="15">
        <v>30432</v>
      </c>
      <c r="F12" s="17"/>
    </row>
    <row r="13" spans="2:11" x14ac:dyDescent="0.3">
      <c r="B13" s="4">
        <v>2011</v>
      </c>
      <c r="C13" s="15">
        <v>28333</v>
      </c>
    </row>
    <row r="14" spans="2:11" x14ac:dyDescent="0.3">
      <c r="B14" s="4">
        <v>2010</v>
      </c>
      <c r="C14" s="15">
        <v>27997</v>
      </c>
    </row>
    <row r="15" spans="2:11" x14ac:dyDescent="0.3">
      <c r="B15" s="4">
        <v>2009</v>
      </c>
      <c r="C15" s="15">
        <v>27728</v>
      </c>
    </row>
    <row r="16" spans="2:11" x14ac:dyDescent="0.3">
      <c r="B16" s="4">
        <v>2008</v>
      </c>
      <c r="C16" s="15">
        <v>27827</v>
      </c>
    </row>
    <row r="17" spans="2:11" x14ac:dyDescent="0.3">
      <c r="B17" s="4">
        <v>2007</v>
      </c>
      <c r="C17" s="15">
        <v>27196</v>
      </c>
    </row>
    <row r="18" spans="2:11" x14ac:dyDescent="0.3">
      <c r="B18" s="4">
        <v>2006</v>
      </c>
      <c r="C18" s="15">
        <v>26765</v>
      </c>
    </row>
    <row r="19" spans="2:11" x14ac:dyDescent="0.3">
      <c r="B19" s="4">
        <v>2005</v>
      </c>
      <c r="C19" s="15">
        <v>26524</v>
      </c>
    </row>
    <row r="20" spans="2:11" x14ac:dyDescent="0.3">
      <c r="B20" s="4">
        <v>2004</v>
      </c>
      <c r="C20" s="15">
        <v>26332</v>
      </c>
    </row>
    <row r="21" spans="2:11" x14ac:dyDescent="0.3">
      <c r="B21" s="4">
        <v>2003</v>
      </c>
      <c r="C21" s="15">
        <v>26214</v>
      </c>
    </row>
    <row r="22" spans="2:11" x14ac:dyDescent="0.3">
      <c r="B22" s="4">
        <v>2002</v>
      </c>
      <c r="C22" s="15">
        <v>25911</v>
      </c>
    </row>
    <row r="23" spans="2:11" x14ac:dyDescent="0.3">
      <c r="B23" s="4">
        <v>2001</v>
      </c>
      <c r="C23" s="15">
        <v>25959</v>
      </c>
    </row>
    <row r="24" spans="2:11" x14ac:dyDescent="0.3">
      <c r="B24" s="14">
        <v>2000</v>
      </c>
      <c r="C24" s="19">
        <v>25479</v>
      </c>
      <c r="J24" s="34" t="s">
        <v>39</v>
      </c>
      <c r="K24" s="34"/>
    </row>
    <row r="27" spans="2:11" x14ac:dyDescent="0.3">
      <c r="B27" s="2" t="s">
        <v>8</v>
      </c>
      <c r="C27" s="7" t="s">
        <v>17</v>
      </c>
    </row>
  </sheetData>
  <mergeCells count="1">
    <mergeCell ref="J24:K24"/>
  </mergeCells>
  <hyperlinks>
    <hyperlink ref="C27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zoomScaleNormal="100" workbookViewId="0">
      <selection activeCell="F11" sqref="F11"/>
    </sheetView>
  </sheetViews>
  <sheetFormatPr baseColWidth="10" defaultColWidth="9.140625" defaultRowHeight="16.5" x14ac:dyDescent="0.3"/>
  <cols>
    <col min="1" max="1" width="4.28515625" style="2" customWidth="1"/>
    <col min="2" max="2" width="9.140625" style="2"/>
    <col min="3" max="3" width="13" style="2" customWidth="1"/>
    <col min="4" max="4" width="4.28515625" style="2" customWidth="1"/>
    <col min="5" max="5" width="17.140625" style="2" customWidth="1"/>
    <col min="6" max="16384" width="9.140625" style="2"/>
  </cols>
  <sheetData>
    <row r="2" spans="2:13" x14ac:dyDescent="0.3">
      <c r="B2" s="1" t="s">
        <v>18</v>
      </c>
    </row>
    <row r="3" spans="2:13" x14ac:dyDescent="0.3">
      <c r="B3" s="1" t="s">
        <v>11</v>
      </c>
    </row>
    <row r="5" spans="2:13" x14ac:dyDescent="0.3">
      <c r="B5" s="10" t="s">
        <v>2</v>
      </c>
      <c r="C5" s="10" t="s">
        <v>42</v>
      </c>
      <c r="E5" s="18" t="s">
        <v>19</v>
      </c>
      <c r="F5" s="18"/>
      <c r="G5" s="18"/>
      <c r="H5" s="18"/>
      <c r="I5" s="18"/>
      <c r="J5" s="18"/>
      <c r="K5" s="18"/>
      <c r="L5" s="18"/>
      <c r="M5" s="18"/>
    </row>
    <row r="6" spans="2:13" x14ac:dyDescent="0.3">
      <c r="B6" s="14">
        <v>2019</v>
      </c>
      <c r="C6" s="28">
        <v>3436</v>
      </c>
      <c r="D6" s="21"/>
    </row>
    <row r="7" spans="2:13" x14ac:dyDescent="0.3">
      <c r="B7" s="4">
        <v>2018</v>
      </c>
      <c r="C7" s="20">
        <v>3344.4</v>
      </c>
      <c r="D7" s="21"/>
      <c r="E7" s="2" t="s">
        <v>4</v>
      </c>
      <c r="F7" s="22">
        <f>C6</f>
        <v>3436</v>
      </c>
      <c r="G7" s="3" t="str">
        <f t="shared" ref="G7:G9" ca="1" si="0">_xlfn.FORMULATEXT(F7)</f>
        <v>=C6</v>
      </c>
    </row>
    <row r="8" spans="2:13" x14ac:dyDescent="0.3">
      <c r="B8" s="4">
        <v>2017</v>
      </c>
      <c r="C8" s="20">
        <v>3245</v>
      </c>
      <c r="D8" s="21"/>
      <c r="E8" s="2" t="s">
        <v>5</v>
      </c>
      <c r="F8" s="22">
        <f>C25</f>
        <v>2109.1</v>
      </c>
      <c r="G8" s="3" t="str">
        <f t="shared" ca="1" si="0"/>
        <v>=C25</v>
      </c>
    </row>
    <row r="9" spans="2:13" x14ac:dyDescent="0.3">
      <c r="B9" s="4">
        <v>2016</v>
      </c>
      <c r="C9" s="20">
        <v>3134.1</v>
      </c>
      <c r="D9" s="21"/>
      <c r="E9" s="2" t="s">
        <v>6</v>
      </c>
      <c r="F9" s="2">
        <f>B6-B25</f>
        <v>19</v>
      </c>
      <c r="G9" s="3" t="str">
        <f t="shared" ca="1" si="0"/>
        <v>=B6-B25</v>
      </c>
    </row>
    <row r="10" spans="2:13" x14ac:dyDescent="0.3">
      <c r="B10" s="4">
        <v>2015</v>
      </c>
      <c r="C10" s="20">
        <v>3030.1</v>
      </c>
      <c r="D10" s="21"/>
      <c r="E10" s="1"/>
      <c r="F10" s="1"/>
    </row>
    <row r="11" spans="2:13" x14ac:dyDescent="0.3">
      <c r="B11" s="4">
        <v>2014</v>
      </c>
      <c r="C11" s="20">
        <v>2927.4</v>
      </c>
      <c r="D11" s="21"/>
      <c r="E11" s="5" t="s">
        <v>7</v>
      </c>
      <c r="F11" s="6">
        <f>_xlfn.RRI(F9,F8,F7)</f>
        <v>2.6019413166896488E-2</v>
      </c>
      <c r="G11" s="3" t="str">
        <f ca="1">_xlfn.FORMULATEXT(F11)</f>
        <v>=ZSATZINVEST(F9;F8;F7)</v>
      </c>
    </row>
    <row r="12" spans="2:13" x14ac:dyDescent="0.3">
      <c r="B12" s="4">
        <v>2013</v>
      </c>
      <c r="C12" s="20">
        <v>2811.4</v>
      </c>
      <c r="D12" s="21"/>
    </row>
    <row r="13" spans="2:13" x14ac:dyDescent="0.3">
      <c r="B13" s="4">
        <v>2012</v>
      </c>
      <c r="C13" s="20">
        <v>2745.3</v>
      </c>
      <c r="D13" s="21"/>
    </row>
    <row r="14" spans="2:13" x14ac:dyDescent="0.3">
      <c r="B14" s="4">
        <v>2011</v>
      </c>
      <c r="C14" s="20">
        <v>2693.6</v>
      </c>
      <c r="D14" s="21"/>
    </row>
    <row r="15" spans="2:13" x14ac:dyDescent="0.3">
      <c r="B15" s="4">
        <v>2010</v>
      </c>
      <c r="C15" s="20">
        <v>2564.4</v>
      </c>
      <c r="D15" s="21"/>
    </row>
    <row r="16" spans="2:13" x14ac:dyDescent="0.3">
      <c r="B16" s="4">
        <v>2009</v>
      </c>
      <c r="C16" s="20">
        <v>2445.6999999999998</v>
      </c>
      <c r="D16" s="21"/>
    </row>
    <row r="17" spans="2:13" x14ac:dyDescent="0.3">
      <c r="B17" s="4">
        <v>2008</v>
      </c>
      <c r="C17" s="20">
        <v>2546.5</v>
      </c>
      <c r="D17" s="21"/>
    </row>
    <row r="18" spans="2:13" x14ac:dyDescent="0.3">
      <c r="B18" s="4">
        <v>2007</v>
      </c>
      <c r="C18" s="20">
        <v>2499.6</v>
      </c>
      <c r="D18" s="21"/>
    </row>
    <row r="19" spans="2:13" x14ac:dyDescent="0.3">
      <c r="B19" s="4">
        <v>2006</v>
      </c>
      <c r="C19" s="20">
        <v>2385.1</v>
      </c>
      <c r="D19" s="21"/>
    </row>
    <row r="20" spans="2:13" x14ac:dyDescent="0.3">
      <c r="B20" s="4">
        <v>2005</v>
      </c>
      <c r="C20" s="20">
        <v>2288.3000000000002</v>
      </c>
      <c r="D20" s="21"/>
    </row>
    <row r="21" spans="2:13" x14ac:dyDescent="0.3">
      <c r="B21" s="4">
        <v>2004</v>
      </c>
      <c r="C21" s="20">
        <v>2262.5</v>
      </c>
      <c r="D21" s="21"/>
    </row>
    <row r="22" spans="2:13" x14ac:dyDescent="0.3">
      <c r="B22" s="4">
        <v>2003</v>
      </c>
      <c r="C22" s="20">
        <v>2211.6</v>
      </c>
      <c r="D22" s="21"/>
    </row>
    <row r="23" spans="2:13" x14ac:dyDescent="0.3">
      <c r="B23" s="4">
        <v>2002</v>
      </c>
      <c r="C23" s="20">
        <v>2198.1</v>
      </c>
      <c r="D23" s="21"/>
    </row>
    <row r="24" spans="2:13" x14ac:dyDescent="0.3">
      <c r="B24" s="4">
        <v>2001</v>
      </c>
      <c r="C24" s="20">
        <v>2172.5</v>
      </c>
      <c r="D24" s="21"/>
    </row>
    <row r="25" spans="2:13" x14ac:dyDescent="0.3">
      <c r="B25" s="14">
        <v>2000</v>
      </c>
      <c r="C25" s="28">
        <v>2109.1</v>
      </c>
      <c r="D25" s="21"/>
      <c r="L25" s="34" t="s">
        <v>39</v>
      </c>
      <c r="M25" s="34"/>
    </row>
    <row r="26" spans="2:13" x14ac:dyDescent="0.3">
      <c r="D26" s="21"/>
    </row>
    <row r="28" spans="2:13" x14ac:dyDescent="0.3">
      <c r="B28" s="2" t="s">
        <v>8</v>
      </c>
      <c r="C28" s="7" t="s">
        <v>20</v>
      </c>
    </row>
  </sheetData>
  <mergeCells count="1">
    <mergeCell ref="L25:M25"/>
  </mergeCells>
  <hyperlinks>
    <hyperlink ref="C2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zoomScaleNormal="100" workbookViewId="0">
      <selection activeCell="F14" sqref="F14"/>
    </sheetView>
  </sheetViews>
  <sheetFormatPr baseColWidth="10" defaultColWidth="9.140625" defaultRowHeight="16.5" x14ac:dyDescent="0.3"/>
  <cols>
    <col min="1" max="1" width="4.28515625" style="2" customWidth="1"/>
    <col min="2" max="2" width="12.7109375" style="2" bestFit="1" customWidth="1"/>
    <col min="3" max="3" width="15.85546875" style="2" customWidth="1"/>
    <col min="4" max="4" width="4.28515625" style="2" customWidth="1"/>
    <col min="5" max="5" width="21" style="2" customWidth="1"/>
    <col min="6" max="6" width="10.140625" style="2" bestFit="1" customWidth="1"/>
    <col min="7" max="7" width="23.5703125" style="3" customWidth="1"/>
    <col min="8" max="16384" width="9.140625" style="2"/>
  </cols>
  <sheetData>
    <row r="2" spans="2:11" x14ac:dyDescent="0.3">
      <c r="B2" s="1" t="s">
        <v>21</v>
      </c>
    </row>
    <row r="5" spans="2:11" x14ac:dyDescent="0.3">
      <c r="B5" s="10" t="s">
        <v>22</v>
      </c>
      <c r="C5" s="10" t="s">
        <v>23</v>
      </c>
      <c r="E5" s="18" t="s">
        <v>24</v>
      </c>
      <c r="F5" s="10"/>
      <c r="G5" s="10"/>
      <c r="H5" s="10"/>
      <c r="I5" s="10"/>
      <c r="J5" s="10"/>
      <c r="K5" s="10"/>
    </row>
    <row r="6" spans="2:11" x14ac:dyDescent="0.3">
      <c r="B6" s="29">
        <v>42738</v>
      </c>
      <c r="C6" s="19">
        <v>50000</v>
      </c>
    </row>
    <row r="7" spans="2:11" x14ac:dyDescent="0.3">
      <c r="B7" s="23">
        <v>43256</v>
      </c>
      <c r="C7" s="15">
        <v>57000</v>
      </c>
      <c r="E7" s="2" t="s">
        <v>4</v>
      </c>
      <c r="F7" s="16">
        <f>C9</f>
        <v>65000</v>
      </c>
      <c r="G7" s="3" t="str">
        <f t="shared" ref="G7:G8" ca="1" si="0">_xlfn.FORMULATEXT(F7)</f>
        <v>=C9</v>
      </c>
    </row>
    <row r="8" spans="2:11" x14ac:dyDescent="0.3">
      <c r="B8" s="23">
        <v>43725</v>
      </c>
      <c r="C8" s="15">
        <v>48000</v>
      </c>
      <c r="E8" s="2" t="s">
        <v>5</v>
      </c>
      <c r="F8" s="16">
        <f>C6</f>
        <v>50000</v>
      </c>
      <c r="G8" s="3" t="str">
        <f t="shared" ca="1" si="0"/>
        <v>=C6</v>
      </c>
    </row>
    <row r="9" spans="2:11" x14ac:dyDescent="0.3">
      <c r="B9" s="29">
        <v>43847</v>
      </c>
      <c r="C9" s="19">
        <v>65000</v>
      </c>
      <c r="E9" s="2" t="s">
        <v>25</v>
      </c>
      <c r="F9" s="2">
        <f>DATEDIF(B6,B9,"Y")</f>
        <v>3</v>
      </c>
      <c r="G9" s="3" t="str">
        <f ca="1">_xlfn.FORMULATEXT(F9)</f>
        <v>=DATEDIF(B6;B9;"Y")</v>
      </c>
    </row>
    <row r="10" spans="2:11" x14ac:dyDescent="0.3">
      <c r="E10" s="2" t="s">
        <v>26</v>
      </c>
      <c r="F10" s="2">
        <f>DATEDIF(B6,B9,"YD")</f>
        <v>14</v>
      </c>
      <c r="G10" s="3" t="str">
        <f t="shared" ref="G10:G14" ca="1" si="1">_xlfn.FORMULATEXT(F10)</f>
        <v>=DATEDIF(B6;B9;"YD")</v>
      </c>
    </row>
    <row r="11" spans="2:11" x14ac:dyDescent="0.3">
      <c r="E11" s="2" t="s">
        <v>27</v>
      </c>
      <c r="F11" s="2">
        <f>F10/365</f>
        <v>3.8356164383561646E-2</v>
      </c>
      <c r="G11" s="3" t="str">
        <f t="shared" ca="1" si="1"/>
        <v>=F10/365</v>
      </c>
    </row>
    <row r="12" spans="2:11" x14ac:dyDescent="0.3">
      <c r="E12" s="2" t="s">
        <v>6</v>
      </c>
      <c r="F12" s="2">
        <f>F9+F11</f>
        <v>3.0383561643835617</v>
      </c>
      <c r="G12" s="3" t="str">
        <f t="shared" ca="1" si="1"/>
        <v>=F9+F11</v>
      </c>
    </row>
    <row r="14" spans="2:11" x14ac:dyDescent="0.3">
      <c r="E14" s="5" t="s">
        <v>28</v>
      </c>
      <c r="F14" s="6">
        <f>(F7/F8)^(1/F12)-1</f>
        <v>9.0188620128055064E-2</v>
      </c>
      <c r="G14" s="3" t="str">
        <f t="shared" ca="1" si="1"/>
        <v>=(F7/F8)^(1/F12)-1</v>
      </c>
    </row>
    <row r="16" spans="2:11" x14ac:dyDescent="0.3">
      <c r="E16" s="5" t="s">
        <v>29</v>
      </c>
      <c r="F16" s="6">
        <f>_xlfn.RRI(F12,F8,F7)</f>
        <v>9.0188620128055064E-2</v>
      </c>
      <c r="G16" s="3" t="str">
        <f ca="1">_xlfn.FORMULATEXT(F16)</f>
        <v>=ZSATZINVEST(F12;F8;F7)</v>
      </c>
      <c r="J16" s="34" t="s">
        <v>39</v>
      </c>
      <c r="K16" s="34"/>
    </row>
  </sheetData>
  <mergeCells count="1">
    <mergeCell ref="J16:K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8"/>
  <sheetViews>
    <sheetView zoomScaleNormal="100" workbookViewId="0">
      <selection activeCell="F11" sqref="F11"/>
    </sheetView>
  </sheetViews>
  <sheetFormatPr baseColWidth="10" defaultColWidth="9.140625" defaultRowHeight="16.5" x14ac:dyDescent="0.3"/>
  <cols>
    <col min="1" max="1" width="4.28515625" style="2" customWidth="1"/>
    <col min="2" max="2" width="9.140625" style="4"/>
    <col min="3" max="3" width="17.140625" style="4" customWidth="1"/>
    <col min="4" max="4" width="4.28515625" style="2" customWidth="1"/>
    <col min="5" max="5" width="17.42578125" style="2" customWidth="1"/>
    <col min="6" max="6" width="17" style="2" customWidth="1"/>
    <col min="7" max="7" width="9.140625" style="3"/>
    <col min="8" max="16384" width="9.140625" style="2"/>
  </cols>
  <sheetData>
    <row r="2" spans="2:9" x14ac:dyDescent="0.3">
      <c r="B2" s="1" t="s">
        <v>30</v>
      </c>
    </row>
    <row r="5" spans="2:9" x14ac:dyDescent="0.3">
      <c r="B5" s="10" t="s">
        <v>2</v>
      </c>
      <c r="C5" s="10" t="s">
        <v>43</v>
      </c>
      <c r="E5" s="30" t="s">
        <v>31</v>
      </c>
      <c r="F5" s="30"/>
      <c r="G5" s="30"/>
      <c r="H5" s="30"/>
      <c r="I5" s="30"/>
    </row>
    <row r="6" spans="2:9" x14ac:dyDescent="0.3">
      <c r="B6" s="14">
        <v>1987</v>
      </c>
      <c r="C6" s="32">
        <v>1000</v>
      </c>
    </row>
    <row r="7" spans="2:9" x14ac:dyDescent="0.3">
      <c r="B7" s="4">
        <v>1988</v>
      </c>
      <c r="C7" s="24">
        <v>1327.87</v>
      </c>
      <c r="E7" s="2" t="s">
        <v>32</v>
      </c>
      <c r="F7" s="25">
        <f>C6</f>
        <v>1000</v>
      </c>
      <c r="G7" s="3" t="str">
        <f t="shared" ref="G7:G8" ca="1" si="0">_xlfn.FORMULATEXT(F7)</f>
        <v>=C6</v>
      </c>
    </row>
    <row r="8" spans="2:9" x14ac:dyDescent="0.3">
      <c r="B8" s="4">
        <v>1989</v>
      </c>
      <c r="C8" s="24">
        <v>1790.37</v>
      </c>
      <c r="E8" s="2" t="s">
        <v>33</v>
      </c>
      <c r="F8" s="25">
        <f>C38</f>
        <v>13249.01</v>
      </c>
      <c r="G8" s="3" t="str">
        <f t="shared" ca="1" si="0"/>
        <v>=C38</v>
      </c>
    </row>
    <row r="9" spans="2:9" x14ac:dyDescent="0.3">
      <c r="B9" s="4">
        <v>1990</v>
      </c>
      <c r="C9" s="24">
        <v>1398.23</v>
      </c>
      <c r="E9" s="2" t="s">
        <v>6</v>
      </c>
      <c r="F9" s="31">
        <f>B38-B6</f>
        <v>32</v>
      </c>
      <c r="G9" s="3" t="str">
        <f ca="1">_xlfn.FORMULATEXT(F9)</f>
        <v>=B38-B6</v>
      </c>
    </row>
    <row r="10" spans="2:9" x14ac:dyDescent="0.3">
      <c r="B10" s="4">
        <v>1991</v>
      </c>
      <c r="C10" s="24">
        <v>1577.98</v>
      </c>
    </row>
    <row r="11" spans="2:9" x14ac:dyDescent="0.3">
      <c r="B11" s="4">
        <v>1992</v>
      </c>
      <c r="C11" s="24">
        <v>1545.05</v>
      </c>
      <c r="E11" s="5" t="s">
        <v>7</v>
      </c>
      <c r="F11" s="33">
        <f>(F8/F7)^(1/F9)-1</f>
        <v>8.409722344512649E-2</v>
      </c>
      <c r="G11" s="3" t="str">
        <f ca="1">_xlfn.FORMULATEXT(F11)</f>
        <v>=(F8/F7)^(1/F9)-1</v>
      </c>
    </row>
    <row r="12" spans="2:9" x14ac:dyDescent="0.3">
      <c r="B12" s="4">
        <v>1993</v>
      </c>
      <c r="C12" s="24">
        <v>2266.6799999999998</v>
      </c>
    </row>
    <row r="13" spans="2:9" x14ac:dyDescent="0.3">
      <c r="B13" s="4">
        <v>1994</v>
      </c>
      <c r="C13" s="24">
        <v>2106.58</v>
      </c>
    </row>
    <row r="14" spans="2:9" x14ac:dyDescent="0.3">
      <c r="B14" s="4">
        <v>1995</v>
      </c>
      <c r="C14" s="24">
        <v>2253.88</v>
      </c>
      <c r="E14" s="30" t="s">
        <v>34</v>
      </c>
      <c r="F14" s="30"/>
      <c r="G14" s="30"/>
      <c r="H14" s="30"/>
      <c r="I14" s="30"/>
    </row>
    <row r="15" spans="2:9" x14ac:dyDescent="0.3">
      <c r="B15" s="4">
        <v>1996</v>
      </c>
      <c r="C15" s="24">
        <v>2888.69</v>
      </c>
    </row>
    <row r="16" spans="2:9" x14ac:dyDescent="0.3">
      <c r="B16" s="4">
        <v>1997</v>
      </c>
      <c r="C16" s="24">
        <v>4249.6899999999996</v>
      </c>
      <c r="E16" s="2" t="s">
        <v>33</v>
      </c>
      <c r="F16" s="25">
        <f>F8</f>
        <v>13249.01</v>
      </c>
      <c r="G16" s="3" t="str">
        <f ca="1">_xlfn.FORMULATEXT(F16)</f>
        <v>=F8</v>
      </c>
    </row>
    <row r="17" spans="2:7" x14ac:dyDescent="0.3">
      <c r="B17" s="4">
        <v>1998</v>
      </c>
      <c r="C17" s="24">
        <v>5002.3900000000003</v>
      </c>
    </row>
    <row r="18" spans="2:7" x14ac:dyDescent="0.3">
      <c r="B18" s="4">
        <v>1999</v>
      </c>
      <c r="C18" s="24">
        <v>6958.14</v>
      </c>
      <c r="E18" s="5" t="s">
        <v>35</v>
      </c>
      <c r="F18" s="26">
        <f>F16*(1+F11)^(2045-2019)</f>
        <v>108132.80354860639</v>
      </c>
      <c r="G18" s="3" t="str">
        <f ca="1">_xlfn.FORMULATEXT(F18)</f>
        <v>=F16*(1+F11)^(2045-2019)</v>
      </c>
    </row>
    <row r="19" spans="2:7" x14ac:dyDescent="0.3">
      <c r="B19" s="4">
        <v>2000</v>
      </c>
      <c r="C19" s="24">
        <v>6433.61</v>
      </c>
    </row>
    <row r="20" spans="2:7" x14ac:dyDescent="0.3">
      <c r="B20" s="4">
        <v>2001</v>
      </c>
      <c r="C20" s="24">
        <v>5160.1000000000004</v>
      </c>
    </row>
    <row r="21" spans="2:7" x14ac:dyDescent="0.3">
      <c r="B21" s="4">
        <v>2002</v>
      </c>
      <c r="C21" s="24">
        <v>2892.63</v>
      </c>
    </row>
    <row r="22" spans="2:7" x14ac:dyDescent="0.3">
      <c r="B22" s="4">
        <v>2003</v>
      </c>
      <c r="C22" s="24">
        <v>3965.16</v>
      </c>
    </row>
    <row r="23" spans="2:7" x14ac:dyDescent="0.3">
      <c r="B23" s="4">
        <v>2004</v>
      </c>
      <c r="C23" s="24">
        <v>4256.08</v>
      </c>
    </row>
    <row r="24" spans="2:7" x14ac:dyDescent="0.3">
      <c r="B24" s="4">
        <v>2005</v>
      </c>
      <c r="C24" s="24">
        <v>5408.26</v>
      </c>
    </row>
    <row r="25" spans="2:7" x14ac:dyDescent="0.3">
      <c r="B25" s="4">
        <v>2006</v>
      </c>
      <c r="C25" s="24">
        <v>6596.92</v>
      </c>
    </row>
    <row r="26" spans="2:7" x14ac:dyDescent="0.3">
      <c r="B26" s="4">
        <v>2007</v>
      </c>
      <c r="C26" s="24">
        <v>8067.32</v>
      </c>
    </row>
    <row r="27" spans="2:7" x14ac:dyDescent="0.3">
      <c r="B27" s="4">
        <v>2008</v>
      </c>
      <c r="C27" s="24">
        <v>4810.2</v>
      </c>
    </row>
    <row r="28" spans="2:7" x14ac:dyDescent="0.3">
      <c r="B28" s="4">
        <v>2009</v>
      </c>
      <c r="C28" s="24">
        <v>5957.43</v>
      </c>
    </row>
    <row r="29" spans="2:7" x14ac:dyDescent="0.3">
      <c r="B29" s="4">
        <v>2010</v>
      </c>
      <c r="C29" s="24">
        <v>6914.19</v>
      </c>
    </row>
    <row r="30" spans="2:7" x14ac:dyDescent="0.3">
      <c r="B30" s="4">
        <v>2011</v>
      </c>
      <c r="C30" s="24">
        <v>5898.35</v>
      </c>
    </row>
    <row r="31" spans="2:7" x14ac:dyDescent="0.3">
      <c r="B31" s="4">
        <v>2012</v>
      </c>
      <c r="C31" s="24">
        <v>7612.39</v>
      </c>
    </row>
    <row r="32" spans="2:7" x14ac:dyDescent="0.3">
      <c r="B32" s="4">
        <v>2013</v>
      </c>
      <c r="C32" s="24">
        <v>9552.16</v>
      </c>
    </row>
    <row r="33" spans="2:6" x14ac:dyDescent="0.3">
      <c r="B33" s="4">
        <v>2014</v>
      </c>
      <c r="C33" s="24">
        <v>9805.5499999999993</v>
      </c>
    </row>
    <row r="34" spans="2:6" x14ac:dyDescent="0.3">
      <c r="B34" s="4">
        <v>2015</v>
      </c>
      <c r="C34" s="24">
        <v>10743.01</v>
      </c>
    </row>
    <row r="35" spans="2:6" x14ac:dyDescent="0.3">
      <c r="B35" s="4">
        <v>2016</v>
      </c>
      <c r="C35" s="24">
        <v>11481.06</v>
      </c>
    </row>
    <row r="36" spans="2:6" x14ac:dyDescent="0.3">
      <c r="B36" s="4">
        <v>2017</v>
      </c>
      <c r="C36" s="24">
        <v>12917.64</v>
      </c>
    </row>
    <row r="37" spans="2:6" x14ac:dyDescent="0.3">
      <c r="B37" s="4">
        <v>2018</v>
      </c>
      <c r="C37" s="24">
        <v>10558.96</v>
      </c>
    </row>
    <row r="38" spans="2:6" x14ac:dyDescent="0.3">
      <c r="B38" s="14">
        <v>2019</v>
      </c>
      <c r="C38" s="32">
        <v>13249.01</v>
      </c>
    </row>
    <row r="39" spans="2:6" x14ac:dyDescent="0.3">
      <c r="B39" s="4">
        <v>2020</v>
      </c>
      <c r="C39" s="27">
        <f>C38*(1+$F$11)</f>
        <v>14363.214954396715</v>
      </c>
      <c r="E39" s="2" t="str">
        <f t="shared" ref="E39:E64" ca="1" si="1">_xlfn.FORMULATEXT(C39)</f>
        <v>=C38*(1+$F$11)</v>
      </c>
      <c r="F39" s="2" t="s">
        <v>37</v>
      </c>
    </row>
    <row r="40" spans="2:6" x14ac:dyDescent="0.3">
      <c r="B40" s="4">
        <v>2021</v>
      </c>
      <c r="C40" s="27">
        <f t="shared" ref="C40:C64" si="2">C39*(1+$F$11)</f>
        <v>15571.121451806997</v>
      </c>
      <c r="E40" s="2" t="str">
        <f t="shared" ca="1" si="1"/>
        <v>=C39*(1+$F$11)</v>
      </c>
      <c r="F40" s="2" t="s">
        <v>37</v>
      </c>
    </row>
    <row r="41" spans="2:6" x14ac:dyDescent="0.3">
      <c r="B41" s="4">
        <v>2022</v>
      </c>
      <c r="C41" s="27">
        <f t="shared" si="2"/>
        <v>16880.609531830814</v>
      </c>
      <c r="E41" s="2" t="str">
        <f t="shared" ca="1" si="1"/>
        <v>=C40*(1+$F$11)</v>
      </c>
      <c r="F41" s="2" t="s">
        <v>37</v>
      </c>
    </row>
    <row r="42" spans="2:6" x14ac:dyDescent="0.3">
      <c r="B42" s="4">
        <v>2023</v>
      </c>
      <c r="C42" s="27">
        <f t="shared" si="2"/>
        <v>18300.221923519122</v>
      </c>
      <c r="E42" s="2" t="str">
        <f t="shared" ca="1" si="1"/>
        <v>=C41*(1+$F$11)</v>
      </c>
      <c r="F42" s="2" t="s">
        <v>37</v>
      </c>
    </row>
    <row r="43" spans="2:6" x14ac:dyDescent="0.3">
      <c r="B43" s="4">
        <v>2024</v>
      </c>
      <c r="C43" s="27">
        <f t="shared" si="2"/>
        <v>19839.219775716712</v>
      </c>
      <c r="E43" s="2" t="str">
        <f t="shared" ca="1" si="1"/>
        <v>=C42*(1+$F$11)</v>
      </c>
      <c r="F43" s="2" t="s">
        <v>37</v>
      </c>
    </row>
    <row r="44" spans="2:6" x14ac:dyDescent="0.3">
      <c r="B44" s="4">
        <v>2025</v>
      </c>
      <c r="C44" s="27">
        <f t="shared" si="2"/>
        <v>21507.643074172134</v>
      </c>
      <c r="E44" s="2" t="str">
        <f t="shared" ca="1" si="1"/>
        <v>=C43*(1+$F$11)</v>
      </c>
      <c r="F44" s="2" t="s">
        <v>37</v>
      </c>
    </row>
    <row r="45" spans="2:6" x14ac:dyDescent="0.3">
      <c r="B45" s="4">
        <v>2026</v>
      </c>
      <c r="C45" s="27">
        <f t="shared" si="2"/>
        <v>23316.376139558815</v>
      </c>
      <c r="E45" s="2" t="str">
        <f t="shared" ca="1" si="1"/>
        <v>=C44*(1+$F$11)</v>
      </c>
      <c r="F45" s="2" t="s">
        <v>37</v>
      </c>
    </row>
    <row r="46" spans="2:6" x14ac:dyDescent="0.3">
      <c r="B46" s="4">
        <v>2027</v>
      </c>
      <c r="C46" s="27">
        <f t="shared" si="2"/>
        <v>25277.21863369791</v>
      </c>
      <c r="E46" s="2" t="str">
        <f t="shared" ca="1" si="1"/>
        <v>=C45*(1+$F$11)</v>
      </c>
      <c r="F46" s="2" t="s">
        <v>37</v>
      </c>
    </row>
    <row r="47" spans="2:6" x14ac:dyDescent="0.3">
      <c r="B47" s="4">
        <v>2028</v>
      </c>
      <c r="C47" s="27">
        <f t="shared" si="2"/>
        <v>27402.962537207317</v>
      </c>
      <c r="E47" s="2" t="str">
        <f t="shared" ca="1" si="1"/>
        <v>=C46*(1+$F$11)</v>
      </c>
      <c r="F47" s="2" t="s">
        <v>37</v>
      </c>
    </row>
    <row r="48" spans="2:6" x14ac:dyDescent="0.3">
      <c r="B48" s="4">
        <v>2029</v>
      </c>
      <c r="C48" s="27">
        <f t="shared" si="2"/>
        <v>29707.475600757272</v>
      </c>
      <c r="E48" s="2" t="str">
        <f t="shared" ca="1" si="1"/>
        <v>=C47*(1+$F$11)</v>
      </c>
      <c r="F48" s="2" t="s">
        <v>37</v>
      </c>
    </row>
    <row r="49" spans="2:9" x14ac:dyDescent="0.3">
      <c r="B49" s="4">
        <v>2030</v>
      </c>
      <c r="C49" s="27">
        <f t="shared" si="2"/>
        <v>32205.791814344801</v>
      </c>
      <c r="E49" s="2" t="str">
        <f t="shared" ca="1" si="1"/>
        <v>=C48*(1+$F$11)</v>
      </c>
      <c r="F49" s="2" t="s">
        <v>37</v>
      </c>
    </row>
    <row r="50" spans="2:9" x14ac:dyDescent="0.3">
      <c r="B50" s="4">
        <v>2031</v>
      </c>
      <c r="C50" s="27">
        <f t="shared" si="2"/>
        <v>34914.209484782979</v>
      </c>
      <c r="E50" s="2" t="str">
        <f t="shared" ca="1" si="1"/>
        <v>=C49*(1+$F$11)</v>
      </c>
      <c r="F50" s="2" t="s">
        <v>37</v>
      </c>
    </row>
    <row r="51" spans="2:9" x14ac:dyDescent="0.3">
      <c r="B51" s="4">
        <v>2032</v>
      </c>
      <c r="C51" s="27">
        <f t="shared" si="2"/>
        <v>37850.397561234728</v>
      </c>
      <c r="E51" s="2" t="str">
        <f t="shared" ca="1" si="1"/>
        <v>=C50*(1+$F$11)</v>
      </c>
      <c r="F51" s="2" t="s">
        <v>37</v>
      </c>
    </row>
    <row r="52" spans="2:9" x14ac:dyDescent="0.3">
      <c r="B52" s="4">
        <v>2033</v>
      </c>
      <c r="C52" s="27">
        <f t="shared" si="2"/>
        <v>41033.510902428752</v>
      </c>
      <c r="E52" s="2" t="str">
        <f t="shared" ca="1" si="1"/>
        <v>=C51*(1+$F$11)</v>
      </c>
      <c r="F52" s="2" t="s">
        <v>37</v>
      </c>
    </row>
    <row r="53" spans="2:9" x14ac:dyDescent="0.3">
      <c r="B53" s="4">
        <v>2034</v>
      </c>
      <c r="C53" s="27">
        <f t="shared" si="2"/>
        <v>44484.315237528339</v>
      </c>
      <c r="E53" s="2" t="str">
        <f t="shared" ca="1" si="1"/>
        <v>=C52*(1+$F$11)</v>
      </c>
      <c r="F53" s="2" t="s">
        <v>37</v>
      </c>
    </row>
    <row r="54" spans="2:9" x14ac:dyDescent="0.3">
      <c r="B54" s="4">
        <v>2035</v>
      </c>
      <c r="C54" s="27">
        <f t="shared" si="2"/>
        <v>48225.322635862205</v>
      </c>
      <c r="E54" s="2" t="str">
        <f t="shared" ca="1" si="1"/>
        <v>=C53*(1+$F$11)</v>
      </c>
      <c r="F54" s="2" t="s">
        <v>37</v>
      </c>
    </row>
    <row r="55" spans="2:9" x14ac:dyDescent="0.3">
      <c r="B55" s="4">
        <v>2036</v>
      </c>
      <c r="C55" s="27">
        <f t="shared" si="2"/>
        <v>52280.938369283627</v>
      </c>
      <c r="E55" s="2" t="str">
        <f t="shared" ca="1" si="1"/>
        <v>=C54*(1+$F$11)</v>
      </c>
      <c r="F55" s="2" t="s">
        <v>37</v>
      </c>
    </row>
    <row r="56" spans="2:9" x14ac:dyDescent="0.3">
      <c r="B56" s="4">
        <v>2037</v>
      </c>
      <c r="C56" s="27">
        <f t="shared" si="2"/>
        <v>56677.620125246161</v>
      </c>
      <c r="E56" s="2" t="str">
        <f t="shared" ca="1" si="1"/>
        <v>=C55*(1+$F$11)</v>
      </c>
      <c r="F56" s="2" t="s">
        <v>37</v>
      </c>
    </row>
    <row r="57" spans="2:9" x14ac:dyDescent="0.3">
      <c r="B57" s="4">
        <v>2038</v>
      </c>
      <c r="C57" s="27">
        <f t="shared" si="2"/>
        <v>61444.050609256985</v>
      </c>
      <c r="E57" s="2" t="str">
        <f t="shared" ca="1" si="1"/>
        <v>=C56*(1+$F$11)</v>
      </c>
      <c r="F57" s="2" t="s">
        <v>37</v>
      </c>
    </row>
    <row r="58" spans="2:9" x14ac:dyDescent="0.3">
      <c r="B58" s="4">
        <v>2039</v>
      </c>
      <c r="C58" s="27">
        <f t="shared" si="2"/>
        <v>66611.324662717336</v>
      </c>
      <c r="E58" s="2" t="str">
        <f t="shared" ca="1" si="1"/>
        <v>=C57*(1+$F$11)</v>
      </c>
      <c r="F58" s="2" t="s">
        <v>37</v>
      </c>
    </row>
    <row r="59" spans="2:9" x14ac:dyDescent="0.3">
      <c r="B59" s="4">
        <v>2040</v>
      </c>
      <c r="C59" s="27">
        <f t="shared" si="2"/>
        <v>72213.152116853744</v>
      </c>
      <c r="E59" s="2" t="str">
        <f t="shared" ca="1" si="1"/>
        <v>=C58*(1+$F$11)</v>
      </c>
      <c r="F59" s="2" t="s">
        <v>37</v>
      </c>
    </row>
    <row r="60" spans="2:9" x14ac:dyDescent="0.3">
      <c r="B60" s="4">
        <v>2041</v>
      </c>
      <c r="C60" s="27">
        <f t="shared" si="2"/>
        <v>78286.0777061017</v>
      </c>
      <c r="E60" s="2" t="str">
        <f t="shared" ca="1" si="1"/>
        <v>=C59*(1+$F$11)</v>
      </c>
      <c r="F60" s="2" t="s">
        <v>37</v>
      </c>
    </row>
    <row r="61" spans="2:9" x14ac:dyDescent="0.3">
      <c r="B61" s="4">
        <v>2042</v>
      </c>
      <c r="C61" s="27">
        <f t="shared" si="2"/>
        <v>84869.719475594276</v>
      </c>
      <c r="E61" s="2" t="str">
        <f t="shared" ca="1" si="1"/>
        <v>=C60*(1+$F$11)</v>
      </c>
      <c r="F61" s="2" t="s">
        <v>37</v>
      </c>
    </row>
    <row r="62" spans="2:9" x14ac:dyDescent="0.3">
      <c r="B62" s="4">
        <v>2043</v>
      </c>
      <c r="C62" s="27">
        <f t="shared" si="2"/>
        <v>92007.027238058537</v>
      </c>
      <c r="E62" s="2" t="str">
        <f t="shared" ca="1" si="1"/>
        <v>=C61*(1+$F$11)</v>
      </c>
      <c r="F62" s="2" t="s">
        <v>37</v>
      </c>
    </row>
    <row r="63" spans="2:9" x14ac:dyDescent="0.3">
      <c r="B63" s="4">
        <v>2044</v>
      </c>
      <c r="C63" s="27">
        <f t="shared" si="2"/>
        <v>99744.562766219387</v>
      </c>
      <c r="E63" s="2" t="str">
        <f t="shared" ca="1" si="1"/>
        <v>=C62*(1+$F$11)</v>
      </c>
      <c r="F63" s="2" t="s">
        <v>37</v>
      </c>
    </row>
    <row r="64" spans="2:9" x14ac:dyDescent="0.3">
      <c r="B64" s="4">
        <v>2045</v>
      </c>
      <c r="C64" s="27">
        <f t="shared" si="2"/>
        <v>108132.80354860658</v>
      </c>
      <c r="E64" s="2" t="str">
        <f t="shared" ca="1" si="1"/>
        <v>=C63*(1+$F$11)</v>
      </c>
      <c r="F64" s="2" t="s">
        <v>37</v>
      </c>
      <c r="H64" s="34" t="s">
        <v>39</v>
      </c>
      <c r="I64" s="34"/>
    </row>
    <row r="65" spans="2:3" x14ac:dyDescent="0.3">
      <c r="C65" s="27"/>
    </row>
    <row r="66" spans="2:3" x14ac:dyDescent="0.3">
      <c r="C66" s="27"/>
    </row>
    <row r="67" spans="2:3" x14ac:dyDescent="0.3">
      <c r="B67" s="2" t="s">
        <v>8</v>
      </c>
      <c r="C67" s="7" t="s">
        <v>36</v>
      </c>
    </row>
    <row r="68" spans="2:3" x14ac:dyDescent="0.3">
      <c r="C68" s="27"/>
    </row>
  </sheetData>
  <mergeCells count="1">
    <mergeCell ref="H64:I64"/>
  </mergeCells>
  <hyperlinks>
    <hyperlink ref="C67" r:id="rId1" location="J%C3%A4hrliche_Entwicklu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Beispiel 1</vt:lpstr>
      <vt:lpstr>Beispiel 2</vt:lpstr>
      <vt:lpstr>Beispiel 3</vt:lpstr>
      <vt:lpstr>Beispiel 4</vt:lpstr>
      <vt:lpstr>Beispiel 5</vt:lpstr>
      <vt:lpstr>Bonus - Forecast mit CAGR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Franz Rieber</cp:lastModifiedBy>
  <cp:revision/>
  <dcterms:created xsi:type="dcterms:W3CDTF">2020-01-16T20:23:13Z</dcterms:created>
  <dcterms:modified xsi:type="dcterms:W3CDTF">2020-01-20T21:30:17Z</dcterms:modified>
  <cp:category/>
  <cp:contentStatus/>
</cp:coreProperties>
</file>